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4260" windowHeight="155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9" i="1"/>
  <c r="F9" i="1"/>
  <c r="D7" i="1"/>
  <c r="F7" i="1"/>
  <c r="D8" i="1"/>
  <c r="F8" i="1"/>
  <c r="D6" i="1"/>
  <c r="F6" i="1"/>
  <c r="C26" i="1"/>
  <c r="C34" i="1"/>
  <c r="C37" i="1"/>
  <c r="E17" i="1"/>
  <c r="F17" i="1"/>
  <c r="C31" i="1"/>
  <c r="C30" i="1"/>
  <c r="C27" i="1"/>
  <c r="C23" i="1"/>
  <c r="C22" i="1"/>
  <c r="C25" i="1"/>
  <c r="E14" i="1"/>
  <c r="F14" i="1"/>
  <c r="C29" i="1"/>
  <c r="E15" i="1"/>
  <c r="F15" i="1"/>
  <c r="C33" i="1"/>
  <c r="E16" i="1"/>
  <c r="F16" i="1"/>
  <c r="F18" i="1"/>
  <c r="F10" i="1"/>
  <c r="F26" i="1"/>
</calcChain>
</file>

<file path=xl/sharedStrings.xml><?xml version="1.0" encoding="utf-8"?>
<sst xmlns="http://schemas.openxmlformats.org/spreadsheetml/2006/main" count="54" uniqueCount="42">
  <si>
    <t>total</t>
  </si>
  <si>
    <t>backpay</t>
  </si>
  <si>
    <t>hrs</t>
  </si>
  <si>
    <t xml:space="preserve"> </t>
  </si>
  <si>
    <t>2.a.ix.</t>
  </si>
  <si>
    <t>2.a.x.</t>
  </si>
  <si>
    <t>15su</t>
  </si>
  <si>
    <t>16su</t>
  </si>
  <si>
    <t>hrs/week</t>
  </si>
  <si>
    <t>18su</t>
  </si>
  <si>
    <t>14f</t>
  </si>
  <si>
    <t>15f</t>
  </si>
  <si>
    <t xml:space="preserve">16s </t>
  </si>
  <si>
    <t xml:space="preserve">15s </t>
  </si>
  <si>
    <t>16f</t>
  </si>
  <si>
    <t>17s</t>
  </si>
  <si>
    <t>17su</t>
  </si>
  <si>
    <t>17f</t>
  </si>
  <si>
    <t xml:space="preserve">18s </t>
  </si>
  <si>
    <t>total gross backpay:</t>
  </si>
  <si>
    <t>semester</t>
  </si>
  <si>
    <t>regular gross pay</t>
  </si>
  <si>
    <t>contract</t>
  </si>
  <si>
    <t>adjustments</t>
  </si>
  <si>
    <t>contract clauses:</t>
  </si>
  <si>
    <t>adjusted</t>
  </si>
  <si>
    <t>pay</t>
  </si>
  <si>
    <t>already paid</t>
  </si>
  <si>
    <t>hourly rate</t>
  </si>
  <si>
    <t xml:space="preserve">adjusted </t>
  </si>
  <si>
    <t>already received*</t>
  </si>
  <si>
    <t>* including longevity pay</t>
  </si>
  <si>
    <t>hours</t>
  </si>
  <si>
    <t>worked</t>
  </si>
  <si>
    <t>'14-'15</t>
  </si>
  <si>
    <t>'15-'16</t>
  </si>
  <si>
    <t>'16-'17</t>
  </si>
  <si>
    <t>'17-'18</t>
  </si>
  <si>
    <t>FULLTIME REGULAR PAY:</t>
  </si>
  <si>
    <t>Replace values in red  with your own:</t>
  </si>
  <si>
    <t>OVERLOAD PAY:</t>
  </si>
  <si>
    <t>overload hours worked: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</si>
</sst>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0" xfId="0" quotePrefix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right"/>
    </xf>
    <xf numFmtId="44" fontId="2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0" xfId="3" applyNumberFormat="1" applyFont="1" applyAlignment="1">
      <alignment horizontal="center"/>
    </xf>
    <xf numFmtId="0" fontId="4" fillId="0" borderId="0" xfId="3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5" fillId="0" borderId="0" xfId="0" applyNumberFormat="1" applyFont="1"/>
    <xf numFmtId="44" fontId="5" fillId="0" borderId="0" xfId="1" applyFont="1"/>
    <xf numFmtId="44" fontId="4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44" fontId="7" fillId="0" borderId="0" xfId="0" applyNumberFormat="1" applyFont="1"/>
    <xf numFmtId="0" fontId="0" fillId="0" borderId="0" xfId="0" applyBorder="1" applyAlignment="1">
      <alignment horizontal="right"/>
    </xf>
    <xf numFmtId="0" fontId="2" fillId="0" borderId="0" xfId="3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0" fillId="0" borderId="1" xfId="0" applyBorder="1"/>
    <xf numFmtId="44" fontId="2" fillId="0" borderId="0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0" fillId="0" borderId="0" xfId="0" quotePrefix="1" applyAlignment="1">
      <alignment horizontal="righ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0" fillId="0" borderId="0" xfId="0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A20" sqref="A20"/>
    </sheetView>
  </sheetViews>
  <sheetFormatPr baseColWidth="10" defaultColWidth="8.83203125" defaultRowHeight="14" x14ac:dyDescent="0"/>
  <cols>
    <col min="2" max="2" width="13.5" style="3" customWidth="1"/>
    <col min="3" max="3" width="14.33203125" customWidth="1"/>
    <col min="4" max="4" width="12.5" style="1" bestFit="1" customWidth="1"/>
    <col min="5" max="5" width="8.33203125" customWidth="1"/>
    <col min="6" max="6" width="14.1640625" customWidth="1"/>
    <col min="8" max="9" width="11.6640625" customWidth="1"/>
    <col min="10" max="10" width="8.83203125" style="3"/>
    <col min="11" max="11" width="11" customWidth="1"/>
  </cols>
  <sheetData>
    <row r="1" spans="1:19">
      <c r="B1" s="12" t="s">
        <v>39</v>
      </c>
    </row>
    <row r="3" spans="1:19">
      <c r="A3" t="s">
        <v>38</v>
      </c>
    </row>
    <row r="4" spans="1:19">
      <c r="B4" s="3" t="s">
        <v>22</v>
      </c>
      <c r="C4" s="3" t="s">
        <v>21</v>
      </c>
      <c r="D4" s="20" t="s">
        <v>25</v>
      </c>
      <c r="F4" s="3" t="s">
        <v>1</v>
      </c>
    </row>
    <row r="5" spans="1:19">
      <c r="B5" s="3" t="s">
        <v>23</v>
      </c>
      <c r="C5" s="3" t="s">
        <v>30</v>
      </c>
      <c r="D5" s="20" t="s">
        <v>26</v>
      </c>
    </row>
    <row r="6" spans="1:19">
      <c r="A6" s="5" t="s">
        <v>34</v>
      </c>
      <c r="B6" s="18">
        <v>0.02</v>
      </c>
      <c r="C6" s="35">
        <v>80000</v>
      </c>
      <c r="D6" s="1">
        <f>(1+B6)*C6</f>
        <v>81600</v>
      </c>
      <c r="F6" s="2">
        <f>D6-C6</f>
        <v>1600</v>
      </c>
    </row>
    <row r="7" spans="1:19">
      <c r="A7" s="5" t="s">
        <v>35</v>
      </c>
      <c r="B7" s="18">
        <v>0.03</v>
      </c>
      <c r="C7" s="36">
        <v>86000</v>
      </c>
      <c r="D7" s="1">
        <f>(1+B6)*(1+B7)*C7</f>
        <v>90351.599999999991</v>
      </c>
      <c r="F7" s="2">
        <f>D7-C7</f>
        <v>4351.5999999999913</v>
      </c>
      <c r="S7" t="s">
        <v>3</v>
      </c>
    </row>
    <row r="8" spans="1:19">
      <c r="A8" s="5" t="s">
        <v>36</v>
      </c>
      <c r="B8" s="19">
        <v>1750</v>
      </c>
      <c r="C8" s="36">
        <v>92000</v>
      </c>
      <c r="D8" s="1">
        <f>(1+B6)*(1+B7)*C8+B8</f>
        <v>98405.2</v>
      </c>
      <c r="F8" s="2">
        <f>D8-C8</f>
        <v>6405.1999999999971</v>
      </c>
    </row>
    <row r="9" spans="1:19">
      <c r="A9" s="5" t="s">
        <v>37</v>
      </c>
      <c r="B9" s="19">
        <v>1500</v>
      </c>
      <c r="C9" s="36">
        <v>98000</v>
      </c>
      <c r="D9" s="1">
        <f>(1+B6)*(1+B7)*C9+B8+B9</f>
        <v>106208.8</v>
      </c>
      <c r="F9" s="2">
        <f>D9-C9</f>
        <v>8208.8000000000029</v>
      </c>
    </row>
    <row r="10" spans="1:19">
      <c r="D10" s="7" t="s">
        <v>0</v>
      </c>
      <c r="F10" s="21">
        <f>SUM(F6:F9)</f>
        <v>20565.599999999991</v>
      </c>
    </row>
    <row r="11" spans="1:19">
      <c r="D11" s="7"/>
      <c r="E11" s="21"/>
      <c r="F11" s="2"/>
    </row>
    <row r="12" spans="1:19">
      <c r="A12" t="s">
        <v>40</v>
      </c>
      <c r="B12"/>
      <c r="C12" s="20" t="s">
        <v>28</v>
      </c>
      <c r="D12" s="3" t="s">
        <v>29</v>
      </c>
      <c r="E12" s="3" t="s">
        <v>32</v>
      </c>
      <c r="F12" s="3" t="s">
        <v>1</v>
      </c>
    </row>
    <row r="13" spans="1:19">
      <c r="B13"/>
      <c r="C13" s="23" t="s">
        <v>27</v>
      </c>
      <c r="D13" s="3" t="s">
        <v>28</v>
      </c>
      <c r="E13" s="3" t="s">
        <v>33</v>
      </c>
    </row>
    <row r="14" spans="1:19">
      <c r="A14" s="34" t="s">
        <v>34</v>
      </c>
      <c r="B14" s="18">
        <v>0.02</v>
      </c>
      <c r="C14" s="11">
        <v>56.2</v>
      </c>
      <c r="D14" s="2">
        <f>(1+B14)*C14</f>
        <v>57.324000000000005</v>
      </c>
      <c r="E14" s="3">
        <f>C25</f>
        <v>90</v>
      </c>
      <c r="F14" s="2">
        <f>E14*(D14-C14)</f>
        <v>101.16000000000021</v>
      </c>
    </row>
    <row r="15" spans="1:19">
      <c r="A15" s="34" t="s">
        <v>35</v>
      </c>
      <c r="B15" s="18">
        <v>0.03</v>
      </c>
      <c r="C15" s="11">
        <v>56.2</v>
      </c>
      <c r="D15" s="1">
        <f>(1+B14)*(1+B15)*C15</f>
        <v>59.04372</v>
      </c>
      <c r="E15" s="3">
        <f>C29</f>
        <v>90</v>
      </c>
      <c r="F15" s="2">
        <f t="shared" ref="F15:F17" si="0">E15*(D15-C15)</f>
        <v>255.93479999999977</v>
      </c>
    </row>
    <row r="16" spans="1:19">
      <c r="A16" s="34" t="s">
        <v>36</v>
      </c>
      <c r="B16" s="18">
        <v>0.02</v>
      </c>
      <c r="C16" s="11">
        <v>56.2</v>
      </c>
      <c r="D16" s="2">
        <f>(1+B14)*(1+B15)*(1+B16)*C16</f>
        <v>60.224594400000001</v>
      </c>
      <c r="E16" s="3">
        <f>C33</f>
        <v>90</v>
      </c>
      <c r="F16" s="2">
        <f t="shared" si="0"/>
        <v>362.21349599999985</v>
      </c>
    </row>
    <row r="17" spans="1:13">
      <c r="A17" s="34" t="s">
        <v>37</v>
      </c>
      <c r="B17" s="18">
        <v>0.02</v>
      </c>
      <c r="C17" s="11">
        <v>56.2</v>
      </c>
      <c r="D17" s="2">
        <f>(1+B14)*(1+B15)*(1+B16)*(1+B17)*C17</f>
        <v>61.429086288000001</v>
      </c>
      <c r="E17" s="3">
        <f>C37</f>
        <v>45</v>
      </c>
      <c r="F17" s="2">
        <f t="shared" si="0"/>
        <v>235.30888295999989</v>
      </c>
    </row>
    <row r="18" spans="1:13">
      <c r="A18" s="6"/>
      <c r="B18"/>
      <c r="D18"/>
      <c r="E18" s="7" t="s">
        <v>0</v>
      </c>
      <c r="F18" s="21">
        <f>SUM(F14:F17)</f>
        <v>954.61717895999971</v>
      </c>
    </row>
    <row r="19" spans="1:13">
      <c r="A19" s="6"/>
      <c r="B19"/>
      <c r="D19"/>
      <c r="E19" s="3"/>
    </row>
    <row r="20" spans="1:13">
      <c r="A20" s="37" t="s">
        <v>41</v>
      </c>
      <c r="B20"/>
      <c r="C20" s="4"/>
      <c r="D20"/>
      <c r="E20" s="1" t="s">
        <v>24</v>
      </c>
    </row>
    <row r="21" spans="1:13">
      <c r="A21" s="8" t="s">
        <v>20</v>
      </c>
      <c r="B21" s="9" t="s">
        <v>8</v>
      </c>
      <c r="C21" s="9" t="s">
        <v>2</v>
      </c>
      <c r="D21"/>
      <c r="E21" s="1" t="s">
        <v>4</v>
      </c>
      <c r="F21" s="22">
        <v>2500</v>
      </c>
    </row>
    <row r="22" spans="1:13">
      <c r="A22" s="6" t="s">
        <v>10</v>
      </c>
      <c r="B22" s="12">
        <v>3</v>
      </c>
      <c r="C22" s="16">
        <f>15*B22</f>
        <v>45</v>
      </c>
      <c r="D22"/>
      <c r="E22" s="1" t="s">
        <v>5</v>
      </c>
      <c r="F22" s="22">
        <v>1250</v>
      </c>
    </row>
    <row r="23" spans="1:13">
      <c r="A23" s="6" t="s">
        <v>13</v>
      </c>
      <c r="B23" s="12">
        <v>3</v>
      </c>
      <c r="C23" s="16">
        <f>15*B23</f>
        <v>45</v>
      </c>
      <c r="D23"/>
    </row>
    <row r="24" spans="1:13">
      <c r="A24" s="26" t="s">
        <v>6</v>
      </c>
      <c r="B24" s="14"/>
      <c r="C24" s="27">
        <v>0</v>
      </c>
      <c r="D24"/>
    </row>
    <row r="25" spans="1:13" ht="15">
      <c r="A25" s="34" t="s">
        <v>34</v>
      </c>
      <c r="B25" s="9"/>
      <c r="C25" s="9">
        <f>SUM(C22:C24)</f>
        <v>90</v>
      </c>
      <c r="F25" s="24" t="s">
        <v>19</v>
      </c>
    </row>
    <row r="26" spans="1:13" ht="15">
      <c r="A26" s="26" t="s">
        <v>11</v>
      </c>
      <c r="B26" s="14">
        <v>3</v>
      </c>
      <c r="C26" s="17">
        <f>15*B26</f>
        <v>45</v>
      </c>
      <c r="D26"/>
      <c r="F26" s="25">
        <f>F18+F10+F21+F22</f>
        <v>25270.217178959992</v>
      </c>
    </row>
    <row r="27" spans="1:13">
      <c r="A27" s="26" t="s">
        <v>12</v>
      </c>
      <c r="B27" s="14">
        <v>3</v>
      </c>
      <c r="C27" s="17">
        <f t="shared" ref="C27:C34" si="1">15*B27</f>
        <v>45</v>
      </c>
      <c r="D27"/>
      <c r="M27" t="s">
        <v>3</v>
      </c>
    </row>
    <row r="28" spans="1:13">
      <c r="A28" s="26" t="s">
        <v>7</v>
      </c>
      <c r="B28" s="14"/>
      <c r="C28" s="27">
        <v>0</v>
      </c>
    </row>
    <row r="29" spans="1:13">
      <c r="A29" s="34" t="s">
        <v>35</v>
      </c>
      <c r="B29" s="13"/>
      <c r="C29" s="9">
        <f>SUM(C26:C28)</f>
        <v>90</v>
      </c>
      <c r="D29"/>
    </row>
    <row r="30" spans="1:13">
      <c r="A30" s="26" t="s">
        <v>14</v>
      </c>
      <c r="B30" s="14">
        <v>3</v>
      </c>
      <c r="C30" s="17">
        <f t="shared" si="1"/>
        <v>45</v>
      </c>
      <c r="D30"/>
    </row>
    <row r="31" spans="1:13">
      <c r="A31" s="10" t="s">
        <v>15</v>
      </c>
      <c r="B31" s="14">
        <v>3</v>
      </c>
      <c r="C31" s="17">
        <f>15*B31</f>
        <v>45</v>
      </c>
      <c r="D31"/>
    </row>
    <row r="32" spans="1:13">
      <c r="A32" s="28" t="s">
        <v>16</v>
      </c>
      <c r="B32" s="29"/>
      <c r="C32" s="27">
        <v>0</v>
      </c>
    </row>
    <row r="33" spans="1:4">
      <c r="A33" s="34" t="s">
        <v>36</v>
      </c>
      <c r="B33" s="15"/>
      <c r="C33" s="9">
        <f>SUM(C30:C32)</f>
        <v>90</v>
      </c>
      <c r="D33"/>
    </row>
    <row r="34" spans="1:4">
      <c r="A34" s="26" t="s">
        <v>17</v>
      </c>
      <c r="B34" s="14">
        <v>3</v>
      </c>
      <c r="C34" s="17">
        <f t="shared" si="1"/>
        <v>45</v>
      </c>
      <c r="D34"/>
    </row>
    <row r="35" spans="1:4">
      <c r="A35" s="26" t="s">
        <v>18</v>
      </c>
      <c r="B35" s="29"/>
      <c r="C35" s="32"/>
      <c r="D35"/>
    </row>
    <row r="36" spans="1:4">
      <c r="A36" s="10" t="s">
        <v>9</v>
      </c>
      <c r="B36" s="30"/>
      <c r="C36" s="33"/>
    </row>
    <row r="37" spans="1:4">
      <c r="A37" s="34" t="s">
        <v>37</v>
      </c>
      <c r="B37" s="31"/>
      <c r="C37" s="9">
        <f>SUM(C34:C36)</f>
        <v>45</v>
      </c>
      <c r="D37" s="3"/>
    </row>
    <row r="39" spans="1:4">
      <c r="B39" s="3" t="s">
        <v>31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Westchester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Basescu, Neil</dc:creator>
  <cp:lastModifiedBy>Claudia Jacques</cp:lastModifiedBy>
  <dcterms:created xsi:type="dcterms:W3CDTF">2017-09-06T16:52:30Z</dcterms:created>
  <dcterms:modified xsi:type="dcterms:W3CDTF">2018-02-22T15:12:19Z</dcterms:modified>
</cp:coreProperties>
</file>